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<sst xmlns="http://schemas.openxmlformats.org/spreadsheetml/2006/main" count="158" uniqueCount="31">
  <si>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</si>
  <si>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</si>
  <si>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</si>
  <si>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</si>
  <si>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</si>
  <si>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</si>
  <si>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</si>
  <si>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</si>
  <si>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</si>
  <si>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</si>
  <si>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</si>
  <si>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</si>
  <si>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</si>
  <si>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</si>
  <si>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</si>
  <si>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</si>
  <si>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</si>
  <si>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</si>
  <si>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</si>
  <si>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EK- 3 PROGRAM SINIFLANDIRMASINA GÖRE BÜTÇE GİDERLERİNİN GELİŞİMİ</t>
  </si>
  <si>
    <t>0431</t>
  </si>
  <si>
    <t>GEBZE TEKNİK ÜNİVERSİTESİ</t>
  </si>
  <si>
    <t>ARAŞTIRMA, GELİŞTİRME VE YENİLİK</t>
  </si>
  <si>
    <t>YÜKSEKÖĞRETİMDE BİLİMSEL ARAŞTIRMA VE GELİŞTİRME</t>
  </si>
  <si>
    <t>YÜKSEKÖĞRETİM</t>
  </si>
  <si>
    <t>ÖĞRETİM ELEMANLARINA SAĞLANAN BURS VE DESTEKLER</t>
  </si>
  <si>
    <t>ÖN LİSANS EĞİTİMİ, LİSANS EĞİTİMİ VE LİSANSÜSTÜ EĞİTİM</t>
  </si>
  <si>
    <t>YÜKSEKÖĞRETİMDE ÖĞRENCİ YAŞAMI</t>
  </si>
  <si>
    <t>YÖNETİM VE DESTEK PROGRAMI</t>
  </si>
  <si>
    <t>TEFTİŞ, DENETİM VE DANIŞMANLIK HİZMETLERİ</t>
  </si>
  <si>
    <t>ÜST YÖNETİM, İDARİ VE MALİ HİZMETLER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</si>
</sst>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85" zoomScaleNormal="85" zoomScalePageLayoutView="0" workbookViewId="0" topLeftCell="P15">
      <selection activeCell="I33" sqref="I33"/>
    </sheetView>
  </sheetViews>
  <sheetFormatPr defaultColWidth="9.00390625" defaultRowHeight="13.5" customHeight="1"/>
  <cols>
    <col min="1" max="1" width="125.75390625" style="4" customWidth="1"/>
    <col min="2" max="2" width="19.75390625" style="9" customWidth="1"/>
    <col min="3" max="3" width="22.75390625" style="9" customWidth="1"/>
    <col min="4" max="5" width="20.75390625" style="9" customWidth="1"/>
    <col min="6" max="7" width="20.75390625" style="9" hidden="1" customWidth="1"/>
    <col min="8" max="9" width="20.75390625" style="9" customWidth="1"/>
    <col min="10" max="11" width="20.75390625" style="9" hidden="1" customWidth="1"/>
    <col min="12" max="13" width="20.75390625" style="9" customWidth="1"/>
    <col min="14" max="15" width="20.75390625" style="9" hidden="1" customWidth="1"/>
    <col min="16" max="17" width="20.75390625" style="9" customWidth="1"/>
    <col min="18" max="18" width="20.75390625" style="9" hidden="1" customWidth="1"/>
    <col min="19" max="19" width="20.75390625" style="4" hidden="1" customWidth="1"/>
    <col min="20" max="21" width="20.75390625" style="4" customWidth="1"/>
    <col min="22" max="23" width="20.75390625" style="4" hidden="1" customWidth="1"/>
    <col min="24" max="27" width="20.75390625" style="4" customWidth="1"/>
    <col min="28" max="29" width="9.125" style="4" customWidth="1"/>
    <col min="30" max="31" width="20.75390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4.2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 aca="true" t="shared" si="0" ref="H4:I6">IF(F4=0,0,F4-D4)</f>
        <v>0</v>
      </c>
      <c r="I4" s="18">
        <f t="shared" si="0"/>
        <v>0</v>
      </c>
      <c r="J4" s="18"/>
      <c r="K4" s="18"/>
      <c r="L4" s="18">
        <f aca="true" t="shared" si="1" ref="L4:M6">IF(J4=0,0,J4-F4)</f>
        <v>0</v>
      </c>
      <c r="M4" s="18">
        <f t="shared" si="1"/>
        <v>0</v>
      </c>
      <c r="N4" s="18"/>
      <c r="O4" s="18"/>
      <c r="P4" s="18">
        <f aca="true" t="shared" si="2" ref="P4:Q6">IF(N4=0,0,N4-J4)</f>
        <v>0</v>
      </c>
      <c r="Q4" s="18">
        <f t="shared" si="2"/>
        <v>0</v>
      </c>
      <c r="R4" s="18"/>
      <c r="S4" s="18"/>
      <c r="T4" s="18">
        <f aca="true" t="shared" si="3" ref="T4:U6">IF(R4=0,0,R4-N4)</f>
        <v>0</v>
      </c>
      <c r="U4" s="18">
        <f t="shared" si="3"/>
        <v>0</v>
      </c>
      <c r="V4" s="18"/>
      <c r="W4" s="18"/>
      <c r="X4" s="18">
        <f aca="true" t="shared" si="4" ref="X4:Y6">IF(V4=0,0,V4-R4)</f>
        <v>0</v>
      </c>
      <c r="Y4" s="18">
        <f t="shared" si="4"/>
        <v>0</v>
      </c>
      <c r="Z4" s="18">
        <f aca="true" t="shared" si="5" ref="Z4:AA6">D4+H4+L4+P4+T4+X4</f>
        <v>0</v>
      </c>
      <c r="AA4" s="18">
        <f t="shared" si="5"/>
        <v>0</v>
      </c>
      <c r="AB4" s="23">
        <f>IF(AA4=0,0,IF(Z4=0,0,(AA4-Z4)/Z4*100))</f>
        <v>0</v>
      </c>
      <c r="AC4" s="24">
        <f aca="true" t="shared" si="6" ref="AC4:AD6">IF(Z4=0,0,IF(B4=0,0,Z4/B4*100))</f>
        <v>0</v>
      </c>
      <c r="AD4" s="24">
        <f t="shared" si="6"/>
        <v>0</v>
      </c>
      <c r="AE4" s="18">
        <v>-1</v>
      </c>
    </row>
    <row r="5" spans="1:31" ht="14.2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 t="shared" si="0"/>
        <v>0</v>
      </c>
      <c r="I5" s="27">
        <f t="shared" si="0"/>
        <v>0</v>
      </c>
      <c r="J5" s="27"/>
      <c r="K5" s="27"/>
      <c r="L5" s="27">
        <f t="shared" si="1"/>
        <v>0</v>
      </c>
      <c r="M5" s="27">
        <f t="shared" si="1"/>
        <v>0</v>
      </c>
      <c r="N5" s="27"/>
      <c r="O5" s="27"/>
      <c r="P5" s="27">
        <f t="shared" si="2"/>
        <v>0</v>
      </c>
      <c r="Q5" s="27">
        <f t="shared" si="2"/>
        <v>0</v>
      </c>
      <c r="R5" s="27"/>
      <c r="S5" s="27"/>
      <c r="T5" s="27">
        <f t="shared" si="3"/>
        <v>0</v>
      </c>
      <c r="U5" s="27">
        <f t="shared" si="3"/>
        <v>0</v>
      </c>
      <c r="V5" s="27"/>
      <c r="W5" s="27"/>
      <c r="X5" s="27">
        <f t="shared" si="4"/>
        <v>0</v>
      </c>
      <c r="Y5" s="27">
        <f t="shared" si="4"/>
        <v>0</v>
      </c>
      <c r="Z5" s="27">
        <f t="shared" si="5"/>
        <v>0</v>
      </c>
      <c r="AA5" s="27">
        <f t="shared" si="5"/>
        <v>0</v>
      </c>
      <c r="AB5" s="28">
        <f>IF(AA5=0,0,IF(Z5=0,0,(AA5-Z5)/Z5*100))</f>
        <v>0</v>
      </c>
      <c r="AC5" s="29">
        <f t="shared" si="6"/>
        <v>0</v>
      </c>
      <c r="AD5" s="29">
        <f t="shared" si="6"/>
        <v>0</v>
      </c>
      <c r="AE5" s="27">
        <v>-1</v>
      </c>
    </row>
    <row r="6" spans="1:31" ht="14.2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 t="shared" si="0"/>
        <v>0</v>
      </c>
      <c r="I6" s="19">
        <f t="shared" si="0"/>
        <v>0</v>
      </c>
      <c r="J6" s="19"/>
      <c r="K6" s="19"/>
      <c r="L6" s="19">
        <f t="shared" si="1"/>
        <v>0</v>
      </c>
      <c r="M6" s="19">
        <f t="shared" si="1"/>
        <v>0</v>
      </c>
      <c r="N6" s="19"/>
      <c r="O6" s="19"/>
      <c r="P6" s="19">
        <f t="shared" si="2"/>
        <v>0</v>
      </c>
      <c r="Q6" s="19">
        <f t="shared" si="2"/>
        <v>0</v>
      </c>
      <c r="R6" s="19"/>
      <c r="S6" s="19"/>
      <c r="T6" s="19">
        <f t="shared" si="3"/>
        <v>0</v>
      </c>
      <c r="U6" s="19">
        <f t="shared" si="3"/>
        <v>0</v>
      </c>
      <c r="V6" s="19"/>
      <c r="W6" s="19"/>
      <c r="X6" s="19">
        <f t="shared" si="4"/>
        <v>0</v>
      </c>
      <c r="Y6" s="19">
        <f t="shared" si="4"/>
        <v>0</v>
      </c>
      <c r="Z6" s="19">
        <f t="shared" si="5"/>
        <v>0</v>
      </c>
      <c r="AA6" s="19">
        <f t="shared" si="5"/>
        <v>0</v>
      </c>
      <c r="AB6" s="20">
        <f>IF(AA6=0,0,IF(Z6=0,0,(AA6-Z6)/Z6*100))</f>
        <v>0</v>
      </c>
      <c r="AC6" s="21">
        <f t="shared" si="6"/>
        <v>0</v>
      </c>
      <c r="AD6" s="21">
        <f t="shared" si="6"/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4.25" hidden="1">
      <c r="A11" s="7" t="s">
        <v>1</v>
      </c>
      <c r="B11" s="8" t="s">
        <v>20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4.25" hidden="1">
      <c r="A12" s="4" t="s">
        <v>3</v>
      </c>
      <c r="B12" s="9" t="s">
        <v>21</v>
      </c>
    </row>
    <row r="13" ht="14.25" hidden="1"/>
    <row r="14" ht="13.5" customHeight="1" hidden="1"/>
    <row r="15" spans="1:31" ht="22.5" customHeight="1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1" t="str">
        <f>KurAd</f>
        <v>GEBZE TEKNİK ÜNİVERSİTESİ</v>
      </c>
      <c r="B17" s="31" t="str">
        <f>ButceYil-1&amp;" "&amp;"GERÇEKLEŞME TOPLAMI"</f>
        <v>2021 GERÇEKLEŞME TOPLAMI</v>
      </c>
      <c r="C17" s="31" t="str">
        <f>ButceYil&amp;" "&amp;"BAŞLANGIÇ ÖDENEĞİ"</f>
        <v>2022 BAŞLANGIÇ ÖDENEĞİ</v>
      </c>
      <c r="D17" s="31" t="s">
        <v>10</v>
      </c>
      <c r="E17" s="31" t="s">
        <v>0</v>
      </c>
      <c r="F17" s="31" t="s">
        <v>4</v>
      </c>
      <c r="G17" s="31" t="s">
        <v>0</v>
      </c>
      <c r="H17" s="31" t="s">
        <v>11</v>
      </c>
      <c r="I17" s="31" t="s">
        <v>0</v>
      </c>
      <c r="J17" s="31" t="s">
        <v>5</v>
      </c>
      <c r="K17" s="31" t="s">
        <v>0</v>
      </c>
      <c r="L17" s="31" t="s">
        <v>12</v>
      </c>
      <c r="M17" s="31" t="s">
        <v>0</v>
      </c>
      <c r="N17" s="31" t="s">
        <v>6</v>
      </c>
      <c r="O17" s="31" t="s">
        <v>0</v>
      </c>
      <c r="P17" s="31" t="s">
        <v>13</v>
      </c>
      <c r="Q17" s="31" t="s">
        <v>0</v>
      </c>
      <c r="R17" s="31" t="s">
        <v>7</v>
      </c>
      <c r="S17" s="31" t="s">
        <v>0</v>
      </c>
      <c r="T17" s="31" t="s">
        <v>14</v>
      </c>
      <c r="U17" s="31" t="s">
        <v>0</v>
      </c>
      <c r="V17" s="31" t="s">
        <v>8</v>
      </c>
      <c r="W17" s="31" t="s">
        <v>0</v>
      </c>
      <c r="X17" s="31" t="s">
        <v>15</v>
      </c>
      <c r="Y17" s="31" t="s">
        <v>0</v>
      </c>
      <c r="Z17" s="31" t="s">
        <v>16</v>
      </c>
      <c r="AA17" s="31" t="s">
        <v>0</v>
      </c>
      <c r="AB17" s="31" t="s">
        <v>17</v>
      </c>
      <c r="AC17" s="31" t="s">
        <v>18</v>
      </c>
      <c r="AD17" s="31" t="s">
        <v>0</v>
      </c>
      <c r="AE17" s="31" t="str">
        <f>ButceYil&amp;" "&amp;"YILSONU GERÇEKLEŞME TAHMİNİ"</f>
        <v>2022 YILSONU GERÇEKLEŞME TAHMİNİ</v>
      </c>
    </row>
    <row r="18" spans="1:31" ht="39" customHeight="1" thickBot="1">
      <c r="A18" s="32" t="s">
        <v>0</v>
      </c>
      <c r="B18" s="32" t="s">
        <v>0</v>
      </c>
      <c r="C18" s="32" t="s">
        <v>0</v>
      </c>
      <c r="D18" s="11">
        <f>ButceYil-1</f>
        <v>2021</v>
      </c>
      <c r="E18" s="11">
        <f>ButceYil</f>
        <v>2022</v>
      </c>
      <c r="F18" s="11">
        <f>ButceYil-1</f>
        <v>2021</v>
      </c>
      <c r="G18" s="11">
        <f>ButceYil</f>
        <v>2022</v>
      </c>
      <c r="H18" s="11">
        <f>ButceYil-1</f>
        <v>2021</v>
      </c>
      <c r="I18" s="11">
        <f>ButceYil</f>
        <v>2022</v>
      </c>
      <c r="J18" s="11">
        <f>ButceYil-1</f>
        <v>2021</v>
      </c>
      <c r="K18" s="11">
        <f>ButceYil</f>
        <v>2022</v>
      </c>
      <c r="L18" s="11">
        <f>ButceYil-1</f>
        <v>2021</v>
      </c>
      <c r="M18" s="11">
        <f>ButceYil</f>
        <v>2022</v>
      </c>
      <c r="N18" s="11">
        <f>ButceYil-1</f>
        <v>2021</v>
      </c>
      <c r="O18" s="11">
        <f>ButceYil</f>
        <v>2022</v>
      </c>
      <c r="P18" s="11">
        <f>ButceYil-1</f>
        <v>2021</v>
      </c>
      <c r="Q18" s="11">
        <f>ButceYil</f>
        <v>2022</v>
      </c>
      <c r="R18" s="11">
        <f>ButceYil-1</f>
        <v>2021</v>
      </c>
      <c r="S18" s="11">
        <f>ButceYil</f>
        <v>2022</v>
      </c>
      <c r="T18" s="11">
        <f>ButceYil-1</f>
        <v>2021</v>
      </c>
      <c r="U18" s="11">
        <f>ButceYil</f>
        <v>2022</v>
      </c>
      <c r="V18" s="11">
        <f>ButceYil-1</f>
        <v>2021</v>
      </c>
      <c r="W18" s="11">
        <f>ButceYil</f>
        <v>2022</v>
      </c>
      <c r="X18" s="11">
        <f>ButceYil-1</f>
        <v>2021</v>
      </c>
      <c r="Y18" s="11">
        <f>ButceYil</f>
        <v>2022</v>
      </c>
      <c r="Z18" s="11">
        <f>ButceYil-1</f>
        <v>2021</v>
      </c>
      <c r="AA18" s="11">
        <f>ButceYil</f>
        <v>2022</v>
      </c>
      <c r="AB18" s="32" t="s">
        <v>0</v>
      </c>
      <c r="AC18" s="11">
        <f>ButceYil-1</f>
        <v>2021</v>
      </c>
      <c r="AD18" s="11">
        <f>ButceYil</f>
        <v>2022</v>
      </c>
      <c r="AE18" s="32" t="s">
        <v>0</v>
      </c>
    </row>
    <row r="19" spans="1:31" ht="24.75" customHeight="1">
      <c r="A19" s="22" t="s">
        <v>22</v>
      </c>
      <c r="B19" s="18">
        <v>790000</v>
      </c>
      <c r="C19" s="18">
        <v>408000</v>
      </c>
      <c r="D19" s="18">
        <v>0</v>
      </c>
      <c r="E19" s="18">
        <v>0</v>
      </c>
      <c r="F19" s="18">
        <v>0</v>
      </c>
      <c r="G19" s="18">
        <v>0</v>
      </c>
      <c r="H19" s="18">
        <f aca="true" t="shared" si="7" ref="H19:H28">IF(F19=0,0,F19-D19)</f>
        <v>0</v>
      </c>
      <c r="I19" s="18">
        <f aca="true" t="shared" si="8" ref="I19:I28">IF(G19=0,0,G19-E19)</f>
        <v>0</v>
      </c>
      <c r="J19" s="18">
        <v>0</v>
      </c>
      <c r="K19" s="18">
        <v>0</v>
      </c>
      <c r="L19" s="18">
        <f aca="true" t="shared" si="9" ref="L19:L28">IF(J19=0,0,J19-F19)</f>
        <v>0</v>
      </c>
      <c r="M19" s="18">
        <f aca="true" t="shared" si="10" ref="M19:M28">IF(K19=0,0,K19-G19)</f>
        <v>0</v>
      </c>
      <c r="N19" s="18">
        <v>0</v>
      </c>
      <c r="O19" s="18">
        <v>0</v>
      </c>
      <c r="P19" s="18">
        <f aca="true" t="shared" si="11" ref="P19:P28">IF(N19=0,0,N19-J19)</f>
        <v>0</v>
      </c>
      <c r="Q19" s="18">
        <f aca="true" t="shared" si="12" ref="Q19:Q28">IF(O19=0,0,O19-K19)</f>
        <v>0</v>
      </c>
      <c r="R19" s="18">
        <v>0</v>
      </c>
      <c r="S19" s="18">
        <v>0</v>
      </c>
      <c r="T19" s="18">
        <f aca="true" t="shared" si="13" ref="T19:T28">IF(R19=0,0,R19-N19)</f>
        <v>0</v>
      </c>
      <c r="U19" s="18">
        <f aca="true" t="shared" si="14" ref="U19:U28">IF(S19=0,0,S19-O19)</f>
        <v>0</v>
      </c>
      <c r="V19" s="18">
        <v>524000</v>
      </c>
      <c r="W19" s="18">
        <v>565000</v>
      </c>
      <c r="X19" s="18">
        <f aca="true" t="shared" si="15" ref="X19:X28">IF(V19=0,0,V19-R19)</f>
        <v>524000</v>
      </c>
      <c r="Y19" s="18">
        <f aca="true" t="shared" si="16" ref="Y19:Y28">IF(W19=0,0,W19-S19)</f>
        <v>565000</v>
      </c>
      <c r="Z19" s="18">
        <f aca="true" t="shared" si="17" ref="Z19:Z28">D19+H19+L19+P19+T19+X19</f>
        <v>524000</v>
      </c>
      <c r="AA19" s="18">
        <f aca="true" t="shared" si="18" ref="AA19:AA28">E19+I19+M19+Q19+U19+Y19</f>
        <v>565000</v>
      </c>
      <c r="AB19" s="23">
        <f aca="true" t="shared" si="19" ref="AB19:AB28">IF(AA19=0,0,IF(Z19=0,0,(AA19-Z19)/Z19*100))</f>
        <v>7.8244274809160315</v>
      </c>
      <c r="AC19" s="24">
        <f aca="true" t="shared" si="20" ref="AC19:AC28">IF(Z19=0,0,IF(B19=0,0,Z19/B19*100))</f>
        <v>66.32911392405063</v>
      </c>
      <c r="AD19" s="24">
        <f aca="true" t="shared" si="21" ref="AD19:AD28">IF(AA19=0,0,IF(C19=0,0,AA19/C19*100))</f>
        <v>138.48039215686273</v>
      </c>
      <c r="AE19" s="18">
        <v>5681000</v>
      </c>
    </row>
    <row r="20" spans="1:31" ht="24.75" customHeight="1">
      <c r="A20" s="26" t="s">
        <v>23</v>
      </c>
      <c r="B20" s="27">
        <v>790000</v>
      </c>
      <c r="C20" s="27">
        <v>408000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7"/>
        <v>0</v>
      </c>
      <c r="I20" s="27">
        <f t="shared" si="8"/>
        <v>0</v>
      </c>
      <c r="J20" s="27">
        <v>0</v>
      </c>
      <c r="K20" s="27">
        <v>0</v>
      </c>
      <c r="L20" s="27">
        <f t="shared" si="9"/>
        <v>0</v>
      </c>
      <c r="M20" s="27">
        <f t="shared" si="10"/>
        <v>0</v>
      </c>
      <c r="N20" s="27">
        <v>0</v>
      </c>
      <c r="O20" s="27">
        <v>0</v>
      </c>
      <c r="P20" s="27">
        <f t="shared" si="11"/>
        <v>0</v>
      </c>
      <c r="Q20" s="27">
        <f t="shared" si="12"/>
        <v>0</v>
      </c>
      <c r="R20" s="27">
        <v>0</v>
      </c>
      <c r="S20" s="27">
        <v>0</v>
      </c>
      <c r="T20" s="27">
        <f t="shared" si="13"/>
        <v>0</v>
      </c>
      <c r="U20" s="27">
        <f t="shared" si="14"/>
        <v>0</v>
      </c>
      <c r="V20" s="27">
        <v>524000</v>
      </c>
      <c r="W20" s="27">
        <v>565000</v>
      </c>
      <c r="X20" s="27">
        <f t="shared" si="15"/>
        <v>524000</v>
      </c>
      <c r="Y20" s="27">
        <f t="shared" si="16"/>
        <v>565000</v>
      </c>
      <c r="Z20" s="27">
        <f t="shared" si="17"/>
        <v>524000</v>
      </c>
      <c r="AA20" s="27">
        <f t="shared" si="18"/>
        <v>565000</v>
      </c>
      <c r="AB20" s="28">
        <f t="shared" si="19"/>
        <v>7.8244274809160315</v>
      </c>
      <c r="AC20" s="29">
        <f t="shared" si="20"/>
        <v>66.32911392405063</v>
      </c>
      <c r="AD20" s="29">
        <f t="shared" si="21"/>
        <v>138.48039215686273</v>
      </c>
      <c r="AE20" s="27">
        <v>5681000</v>
      </c>
    </row>
    <row r="21" spans="1:31" ht="24.75" customHeight="1">
      <c r="A21" s="22" t="s">
        <v>24</v>
      </c>
      <c r="B21" s="18">
        <v>174774354.42000002</v>
      </c>
      <c r="C21" s="18">
        <v>193537000</v>
      </c>
      <c r="D21" s="18">
        <v>10742929.98</v>
      </c>
      <c r="E21" s="18">
        <v>18179675.16</v>
      </c>
      <c r="F21" s="18">
        <v>26333213.15</v>
      </c>
      <c r="G21" s="18">
        <v>40133754.870000005</v>
      </c>
      <c r="H21" s="18">
        <f t="shared" si="7"/>
        <v>15590283.169999998</v>
      </c>
      <c r="I21" s="18">
        <f t="shared" si="8"/>
        <v>21954079.710000005</v>
      </c>
      <c r="J21" s="18">
        <v>38089377.849999994</v>
      </c>
      <c r="K21" s="18">
        <v>60177347.98</v>
      </c>
      <c r="L21" s="18">
        <f t="shared" si="9"/>
        <v>11756164.699999996</v>
      </c>
      <c r="M21" s="18">
        <f t="shared" si="10"/>
        <v>20043593.109999992</v>
      </c>
      <c r="N21" s="18">
        <v>51656822.43</v>
      </c>
      <c r="O21" s="18">
        <v>83612853.47</v>
      </c>
      <c r="P21" s="18">
        <f t="shared" si="11"/>
        <v>13567444.580000006</v>
      </c>
      <c r="Q21" s="18">
        <f t="shared" si="12"/>
        <v>23435505.490000002</v>
      </c>
      <c r="R21" s="18">
        <v>66815850.809999995</v>
      </c>
      <c r="S21" s="18">
        <v>104236834.83000001</v>
      </c>
      <c r="T21" s="18">
        <f t="shared" si="13"/>
        <v>15159028.379999995</v>
      </c>
      <c r="U21" s="18">
        <f t="shared" si="14"/>
        <v>20623981.360000014</v>
      </c>
      <c r="V21" s="18">
        <v>78807949.08</v>
      </c>
      <c r="W21" s="18">
        <v>126277548.18</v>
      </c>
      <c r="X21" s="18">
        <f t="shared" si="15"/>
        <v>11992098.270000003</v>
      </c>
      <c r="Y21" s="18">
        <f t="shared" si="16"/>
        <v>22040713.349999994</v>
      </c>
      <c r="Z21" s="18">
        <f t="shared" si="17"/>
        <v>78807949.08</v>
      </c>
      <c r="AA21" s="18">
        <f t="shared" si="18"/>
        <v>126277548.18</v>
      </c>
      <c r="AB21" s="23">
        <f t="shared" si="19"/>
        <v>60.2345317371632</v>
      </c>
      <c r="AC21" s="24">
        <f t="shared" si="20"/>
        <v>45.09125457309184</v>
      </c>
      <c r="AD21" s="24">
        <f t="shared" si="21"/>
        <v>65.24723860553796</v>
      </c>
      <c r="AE21" s="18">
        <v>327623136.79</v>
      </c>
    </row>
    <row r="22" spans="1:31" ht="24.75" customHeight="1">
      <c r="A22" s="26" t="s">
        <v>25</v>
      </c>
      <c r="B22" s="27">
        <v>25006.8</v>
      </c>
      <c r="C22" s="27">
        <v>0</v>
      </c>
      <c r="D22" s="27">
        <v>0</v>
      </c>
      <c r="E22" s="27">
        <v>0</v>
      </c>
      <c r="F22" s="27">
        <v>321.4</v>
      </c>
      <c r="G22" s="27">
        <v>3677.6</v>
      </c>
      <c r="H22" s="27">
        <f t="shared" si="7"/>
        <v>321.4</v>
      </c>
      <c r="I22" s="27">
        <f t="shared" si="8"/>
        <v>3677.6</v>
      </c>
      <c r="J22" s="27">
        <v>13006.8</v>
      </c>
      <c r="K22" s="27">
        <v>4161.4</v>
      </c>
      <c r="L22" s="27">
        <f t="shared" si="9"/>
        <v>12685.4</v>
      </c>
      <c r="M22" s="27">
        <f t="shared" si="10"/>
        <v>483.7999999999997</v>
      </c>
      <c r="N22" s="27">
        <v>13006.8</v>
      </c>
      <c r="O22" s="27">
        <v>4161.4</v>
      </c>
      <c r="P22" s="27">
        <f t="shared" si="11"/>
        <v>0</v>
      </c>
      <c r="Q22" s="27">
        <f t="shared" si="12"/>
        <v>0</v>
      </c>
      <c r="R22" s="27">
        <v>13006.8</v>
      </c>
      <c r="S22" s="27">
        <v>4161.4</v>
      </c>
      <c r="T22" s="27">
        <f t="shared" si="13"/>
        <v>0</v>
      </c>
      <c r="U22" s="27">
        <f t="shared" si="14"/>
        <v>0</v>
      </c>
      <c r="V22" s="27">
        <v>25006.8</v>
      </c>
      <c r="W22" s="27">
        <v>6012.25</v>
      </c>
      <c r="X22" s="27">
        <f t="shared" si="15"/>
        <v>12000</v>
      </c>
      <c r="Y22" s="27">
        <f t="shared" si="16"/>
        <v>1850.8500000000004</v>
      </c>
      <c r="Z22" s="27">
        <f t="shared" si="17"/>
        <v>25006.8</v>
      </c>
      <c r="AA22" s="27">
        <f t="shared" si="18"/>
        <v>6012.25</v>
      </c>
      <c r="AB22" s="28">
        <f t="shared" si="19"/>
        <v>-75.9575395492426</v>
      </c>
      <c r="AC22" s="29">
        <f t="shared" si="20"/>
        <v>100</v>
      </c>
      <c r="AD22" s="29">
        <f t="shared" si="21"/>
        <v>0</v>
      </c>
      <c r="AE22" s="27">
        <v>207769.75</v>
      </c>
    </row>
    <row r="23" spans="1:31" ht="24.75" customHeight="1">
      <c r="A23" s="26" t="s">
        <v>26</v>
      </c>
      <c r="B23" s="27">
        <v>170931668.26</v>
      </c>
      <c r="C23" s="27">
        <v>190869000</v>
      </c>
      <c r="D23" s="27">
        <v>10701385.06</v>
      </c>
      <c r="E23" s="27">
        <v>18031441.79</v>
      </c>
      <c r="F23" s="27">
        <v>26151463.1</v>
      </c>
      <c r="G23" s="27">
        <v>39169903.6</v>
      </c>
      <c r="H23" s="27">
        <f t="shared" si="7"/>
        <v>15450078.040000001</v>
      </c>
      <c r="I23" s="27">
        <f t="shared" si="8"/>
        <v>21138461.810000002</v>
      </c>
      <c r="J23" s="27">
        <v>37734826.72</v>
      </c>
      <c r="K23" s="27">
        <v>58710974.1</v>
      </c>
      <c r="L23" s="27">
        <f t="shared" si="9"/>
        <v>11583363.619999997</v>
      </c>
      <c r="M23" s="27">
        <f t="shared" si="10"/>
        <v>19541070.5</v>
      </c>
      <c r="N23" s="27">
        <v>51152756.63</v>
      </c>
      <c r="O23" s="27">
        <v>80899976.58</v>
      </c>
      <c r="P23" s="27">
        <f t="shared" si="11"/>
        <v>13417929.910000004</v>
      </c>
      <c r="Q23" s="27">
        <f t="shared" si="12"/>
        <v>22189002.479999997</v>
      </c>
      <c r="R23" s="27">
        <v>66205808.32</v>
      </c>
      <c r="S23" s="27">
        <v>100815594.25</v>
      </c>
      <c r="T23" s="27">
        <f t="shared" si="13"/>
        <v>15053051.689999998</v>
      </c>
      <c r="U23" s="27">
        <f t="shared" si="14"/>
        <v>19915617.67</v>
      </c>
      <c r="V23" s="27">
        <v>77990100.17</v>
      </c>
      <c r="W23" s="27">
        <v>121685183.36</v>
      </c>
      <c r="X23" s="27">
        <f t="shared" si="15"/>
        <v>11784291.850000001</v>
      </c>
      <c r="Y23" s="27">
        <f t="shared" si="16"/>
        <v>20869589.11</v>
      </c>
      <c r="Z23" s="27">
        <f t="shared" si="17"/>
        <v>77990100.17</v>
      </c>
      <c r="AA23" s="27">
        <f t="shared" si="18"/>
        <v>121685183.36</v>
      </c>
      <c r="AB23" s="28">
        <f t="shared" si="19"/>
        <v>56.02644835018167</v>
      </c>
      <c r="AC23" s="29">
        <f t="shared" si="20"/>
        <v>45.62647809145065</v>
      </c>
      <c r="AD23" s="29">
        <f t="shared" si="21"/>
        <v>63.753246132163945</v>
      </c>
      <c r="AE23" s="27">
        <v>317612405.11</v>
      </c>
    </row>
    <row r="24" spans="1:31" ht="24.75" customHeight="1">
      <c r="A24" s="26" t="s">
        <v>27</v>
      </c>
      <c r="B24" s="27">
        <v>3817679.36</v>
      </c>
      <c r="C24" s="27">
        <v>2668000</v>
      </c>
      <c r="D24" s="27">
        <v>41544.92</v>
      </c>
      <c r="E24" s="27">
        <v>148233.37</v>
      </c>
      <c r="F24" s="27">
        <v>181428.65</v>
      </c>
      <c r="G24" s="27">
        <v>960173.67</v>
      </c>
      <c r="H24" s="27">
        <f t="shared" si="7"/>
        <v>139883.72999999998</v>
      </c>
      <c r="I24" s="27">
        <f t="shared" si="8"/>
        <v>811940.3</v>
      </c>
      <c r="J24" s="27">
        <v>341544.33</v>
      </c>
      <c r="K24" s="27">
        <v>1462212.48</v>
      </c>
      <c r="L24" s="27">
        <f t="shared" si="9"/>
        <v>160115.68000000002</v>
      </c>
      <c r="M24" s="27">
        <f t="shared" si="10"/>
        <v>502038.80999999994</v>
      </c>
      <c r="N24" s="27">
        <v>491059</v>
      </c>
      <c r="O24" s="27">
        <v>2708715.49</v>
      </c>
      <c r="P24" s="27">
        <f t="shared" si="11"/>
        <v>149514.66999999998</v>
      </c>
      <c r="Q24" s="27">
        <f t="shared" si="12"/>
        <v>1246503.0100000002</v>
      </c>
      <c r="R24" s="27">
        <v>597035.69</v>
      </c>
      <c r="S24" s="27">
        <v>3417079.18</v>
      </c>
      <c r="T24" s="27">
        <f t="shared" si="13"/>
        <v>105976.68999999994</v>
      </c>
      <c r="U24" s="27">
        <f t="shared" si="14"/>
        <v>708363.69</v>
      </c>
      <c r="V24" s="27">
        <v>792842.11</v>
      </c>
      <c r="W24" s="27">
        <v>4586352.57</v>
      </c>
      <c r="X24" s="27">
        <f t="shared" si="15"/>
        <v>195806.42000000004</v>
      </c>
      <c r="Y24" s="27">
        <f t="shared" si="16"/>
        <v>1169273.3900000001</v>
      </c>
      <c r="Z24" s="27">
        <f t="shared" si="17"/>
        <v>792842.11</v>
      </c>
      <c r="AA24" s="27">
        <f t="shared" si="18"/>
        <v>4586352.57</v>
      </c>
      <c r="AB24" s="28">
        <f t="shared" si="19"/>
        <v>478.4698506995296</v>
      </c>
      <c r="AC24" s="29">
        <f t="shared" si="20"/>
        <v>20.76764534777483</v>
      </c>
      <c r="AD24" s="29">
        <f t="shared" si="21"/>
        <v>171.90227023988007</v>
      </c>
      <c r="AE24" s="27">
        <v>9802961.93</v>
      </c>
    </row>
    <row r="25" spans="1:31" ht="24.75" customHeight="1">
      <c r="A25" s="22" t="s">
        <v>28</v>
      </c>
      <c r="B25" s="18">
        <v>33575618.89</v>
      </c>
      <c r="C25" s="18">
        <v>35373000</v>
      </c>
      <c r="D25" s="18">
        <v>2329485.8200000003</v>
      </c>
      <c r="E25" s="18">
        <v>3273481.5300000003</v>
      </c>
      <c r="F25" s="18">
        <v>6148356.62</v>
      </c>
      <c r="G25" s="18">
        <v>7070461.3100000005</v>
      </c>
      <c r="H25" s="18">
        <f t="shared" si="7"/>
        <v>3818870.8</v>
      </c>
      <c r="I25" s="18">
        <f t="shared" si="8"/>
        <v>3796979.7800000003</v>
      </c>
      <c r="J25" s="18">
        <v>8152772.32</v>
      </c>
      <c r="K25" s="18">
        <v>10513245.18</v>
      </c>
      <c r="L25" s="18">
        <f t="shared" si="9"/>
        <v>2004415.7000000002</v>
      </c>
      <c r="M25" s="18">
        <f t="shared" si="10"/>
        <v>3442783.869999999</v>
      </c>
      <c r="N25" s="18">
        <v>10164496.95</v>
      </c>
      <c r="O25" s="18">
        <v>14180158.07</v>
      </c>
      <c r="P25" s="18">
        <f t="shared" si="11"/>
        <v>2011724.629999999</v>
      </c>
      <c r="Q25" s="18">
        <f t="shared" si="12"/>
        <v>3666912.8900000006</v>
      </c>
      <c r="R25" s="18">
        <v>12170830.14</v>
      </c>
      <c r="S25" s="18">
        <v>17895842.86</v>
      </c>
      <c r="T25" s="18">
        <f t="shared" si="13"/>
        <v>2006333.1900000013</v>
      </c>
      <c r="U25" s="18">
        <f t="shared" si="14"/>
        <v>3715684.789999999</v>
      </c>
      <c r="V25" s="18">
        <v>14147993.06</v>
      </c>
      <c r="W25" s="18">
        <v>21623877.16</v>
      </c>
      <c r="X25" s="18">
        <f t="shared" si="15"/>
        <v>1977162.92</v>
      </c>
      <c r="Y25" s="18">
        <f t="shared" si="16"/>
        <v>3728034.3000000007</v>
      </c>
      <c r="Z25" s="18">
        <f t="shared" si="17"/>
        <v>14147993.06</v>
      </c>
      <c r="AA25" s="18">
        <f t="shared" si="18"/>
        <v>21623877.16</v>
      </c>
      <c r="AB25" s="23">
        <f t="shared" si="19"/>
        <v>52.840597732099816</v>
      </c>
      <c r="AC25" s="24">
        <f t="shared" si="20"/>
        <v>42.137698507811486</v>
      </c>
      <c r="AD25" s="24">
        <f t="shared" si="21"/>
        <v>61.13102411443757</v>
      </c>
      <c r="AE25" s="18">
        <v>47290347.12</v>
      </c>
    </row>
    <row r="26" spans="1:31" ht="24.75" customHeight="1">
      <c r="A26" s="26" t="s">
        <v>29</v>
      </c>
      <c r="B26" s="27">
        <v>767271.38</v>
      </c>
      <c r="C26" s="27">
        <v>1200000</v>
      </c>
      <c r="D26" s="27">
        <v>71322.89</v>
      </c>
      <c r="E26" s="27">
        <v>85226.97</v>
      </c>
      <c r="F26" s="27">
        <v>164761.62</v>
      </c>
      <c r="G26" s="27">
        <v>144361.23</v>
      </c>
      <c r="H26" s="27">
        <f t="shared" si="7"/>
        <v>93438.73</v>
      </c>
      <c r="I26" s="27">
        <f t="shared" si="8"/>
        <v>59134.26000000001</v>
      </c>
      <c r="J26" s="27">
        <v>213347.11</v>
      </c>
      <c r="K26" s="27">
        <v>202627.06</v>
      </c>
      <c r="L26" s="27">
        <f t="shared" si="9"/>
        <v>48585.48999999999</v>
      </c>
      <c r="M26" s="27">
        <f t="shared" si="10"/>
        <v>58265.82999999999</v>
      </c>
      <c r="N26" s="27">
        <v>282700.7</v>
      </c>
      <c r="O26" s="27">
        <v>261048.36</v>
      </c>
      <c r="P26" s="27">
        <f t="shared" si="11"/>
        <v>69353.59000000003</v>
      </c>
      <c r="Q26" s="27">
        <f t="shared" si="12"/>
        <v>58421.29999999999</v>
      </c>
      <c r="R26" s="27">
        <v>333032.9</v>
      </c>
      <c r="S26" s="27">
        <v>330116.11</v>
      </c>
      <c r="T26" s="27">
        <f t="shared" si="13"/>
        <v>50332.20000000001</v>
      </c>
      <c r="U26" s="27">
        <f t="shared" si="14"/>
        <v>69067.75</v>
      </c>
      <c r="V26" s="27">
        <v>384182.01</v>
      </c>
      <c r="W26" s="27">
        <v>389282.1</v>
      </c>
      <c r="X26" s="27">
        <f t="shared" si="15"/>
        <v>51149.109999999986</v>
      </c>
      <c r="Y26" s="27">
        <f t="shared" si="16"/>
        <v>59165.98999999999</v>
      </c>
      <c r="Z26" s="27">
        <f t="shared" si="17"/>
        <v>384182.01</v>
      </c>
      <c r="AA26" s="27">
        <f t="shared" si="18"/>
        <v>389282.1</v>
      </c>
      <c r="AB26" s="28">
        <f t="shared" si="19"/>
        <v>1.3275192141349792</v>
      </c>
      <c r="AC26" s="29">
        <f t="shared" si="20"/>
        <v>50.07120296862892</v>
      </c>
      <c r="AD26" s="29">
        <f t="shared" si="21"/>
        <v>32.440174999999996</v>
      </c>
      <c r="AE26" s="27">
        <v>946035.48</v>
      </c>
    </row>
    <row r="27" spans="1:31" ht="24.75" customHeight="1">
      <c r="A27" s="26" t="s">
        <v>30</v>
      </c>
      <c r="B27" s="27">
        <v>32808347.51</v>
      </c>
      <c r="C27" s="27">
        <v>34173000</v>
      </c>
      <c r="D27" s="27">
        <v>2258162.93</v>
      </c>
      <c r="E27" s="27">
        <v>3188254.56</v>
      </c>
      <c r="F27" s="27">
        <v>5983595</v>
      </c>
      <c r="G27" s="27">
        <v>6926100.08</v>
      </c>
      <c r="H27" s="27">
        <f t="shared" si="7"/>
        <v>3725432.07</v>
      </c>
      <c r="I27" s="27">
        <f t="shared" si="8"/>
        <v>3737845.52</v>
      </c>
      <c r="J27" s="27">
        <v>7939425.21</v>
      </c>
      <c r="K27" s="27">
        <v>10310618.12</v>
      </c>
      <c r="L27" s="27">
        <f t="shared" si="9"/>
        <v>1955830.21</v>
      </c>
      <c r="M27" s="27">
        <f t="shared" si="10"/>
        <v>3384518.039999999</v>
      </c>
      <c r="N27" s="27">
        <v>9881796.25</v>
      </c>
      <c r="O27" s="27">
        <v>13919109.71</v>
      </c>
      <c r="P27" s="27">
        <f t="shared" si="11"/>
        <v>1942371.04</v>
      </c>
      <c r="Q27" s="27">
        <f t="shared" si="12"/>
        <v>3608491.5900000017</v>
      </c>
      <c r="R27" s="27">
        <v>11837797.24</v>
      </c>
      <c r="S27" s="27">
        <v>17565726.75</v>
      </c>
      <c r="T27" s="27">
        <f t="shared" si="13"/>
        <v>1956000.9900000002</v>
      </c>
      <c r="U27" s="27">
        <f t="shared" si="14"/>
        <v>3646617.039999999</v>
      </c>
      <c r="V27" s="27">
        <v>13763811.05</v>
      </c>
      <c r="W27" s="27">
        <v>21234595.06</v>
      </c>
      <c r="X27" s="27">
        <f t="shared" si="15"/>
        <v>1926013.8100000005</v>
      </c>
      <c r="Y27" s="27">
        <f t="shared" si="16"/>
        <v>3668868.3099999987</v>
      </c>
      <c r="Z27" s="27">
        <f t="shared" si="17"/>
        <v>13763811.05</v>
      </c>
      <c r="AA27" s="27">
        <f t="shared" si="18"/>
        <v>21234595.06</v>
      </c>
      <c r="AB27" s="28">
        <f t="shared" si="19"/>
        <v>54.27845516667419</v>
      </c>
      <c r="AC27" s="29">
        <f t="shared" si="20"/>
        <v>41.9521618569932</v>
      </c>
      <c r="AD27" s="29">
        <f t="shared" si="21"/>
        <v>62.13851596289468</v>
      </c>
      <c r="AE27" s="27">
        <v>46344311.64</v>
      </c>
    </row>
    <row r="28" spans="1:31" ht="24.75" customHeight="1">
      <c r="A28" s="14" t="s">
        <v>9</v>
      </c>
      <c r="B28" s="12">
        <v>209139973.31</v>
      </c>
      <c r="C28" s="12">
        <v>229318000</v>
      </c>
      <c r="D28" s="12">
        <v>13072415.8</v>
      </c>
      <c r="E28" s="12">
        <v>21453156.69</v>
      </c>
      <c r="F28" s="12">
        <v>32481569.77</v>
      </c>
      <c r="G28" s="12">
        <v>47204216.18000001</v>
      </c>
      <c r="H28" s="12">
        <f t="shared" si="7"/>
        <v>19409153.97</v>
      </c>
      <c r="I28" s="12">
        <f t="shared" si="8"/>
        <v>25751059.490000006</v>
      </c>
      <c r="J28" s="12">
        <v>46242150.169999994</v>
      </c>
      <c r="K28" s="12">
        <v>70690593.16</v>
      </c>
      <c r="L28" s="12">
        <f t="shared" si="9"/>
        <v>13760580.399999995</v>
      </c>
      <c r="M28" s="12">
        <f t="shared" si="10"/>
        <v>23486376.97999999</v>
      </c>
      <c r="N28" s="12">
        <v>61821319.379999995</v>
      </c>
      <c r="O28" s="12">
        <v>97793011.53999999</v>
      </c>
      <c r="P28" s="12">
        <f t="shared" si="11"/>
        <v>15579169.21</v>
      </c>
      <c r="Q28" s="12">
        <f t="shared" si="12"/>
        <v>27102418.379999995</v>
      </c>
      <c r="R28" s="12">
        <v>78986680.94999999</v>
      </c>
      <c r="S28" s="12">
        <v>122132677.69000001</v>
      </c>
      <c r="T28" s="12">
        <f t="shared" si="13"/>
        <v>17165361.569999993</v>
      </c>
      <c r="U28" s="12">
        <f t="shared" si="14"/>
        <v>24339666.15000002</v>
      </c>
      <c r="V28" s="12">
        <v>93479942.14</v>
      </c>
      <c r="W28" s="12">
        <v>148466425.34</v>
      </c>
      <c r="X28" s="12">
        <f t="shared" si="15"/>
        <v>14493261.190000013</v>
      </c>
      <c r="Y28" s="12">
        <f t="shared" si="16"/>
        <v>26333747.64999999</v>
      </c>
      <c r="Z28" s="12">
        <f t="shared" si="17"/>
        <v>93479942.14</v>
      </c>
      <c r="AA28" s="12">
        <f t="shared" si="18"/>
        <v>148466425.34</v>
      </c>
      <c r="AB28" s="15">
        <f t="shared" si="19"/>
        <v>58.82169152142781</v>
      </c>
      <c r="AC28" s="16">
        <f t="shared" si="20"/>
        <v>44.69730996926079</v>
      </c>
      <c r="AD28" s="16">
        <f t="shared" si="21"/>
        <v>64.74259558342564</v>
      </c>
      <c r="AE28" s="12">
        <v>380594483.91</v>
      </c>
    </row>
  </sheetData>
  <sheetProtection/>
  <mergeCells count="19"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2021-05-21T11:43:44Z</cp:lastPrinted>
  <dcterms:created xsi:type="dcterms:W3CDTF">2021-05-12T10:51:16Z</dcterms:created>
  <dcterms:modified xsi:type="dcterms:W3CDTF">2022-07-27T12:26:30Z</dcterms:modified>
  <cp:category/>
  <cp:version/>
  <cp:contentType/>
  <cp:contentStatus/>
</cp:coreProperties>
</file>